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8. AĞUSTOS\"/>
    </mc:Choice>
  </mc:AlternateContent>
  <xr:revisionPtr revIDLastSave="0" documentId="13_ncr:1_{DFEE561F-1FE5-41E2-8993-E396C8D9C9A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2" sheetId="3" r:id="rId2"/>
    <sheet name="Sayfa1" sheetId="2" r:id="rId3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H22" i="3"/>
  <c r="E22" i="3"/>
  <c r="F22" i="3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<sst xmlns="http://schemas.openxmlformats.org/spreadsheetml/2006/main" count="51" uniqueCount="42">
  <si>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</si>
  <si>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</si>
  <si>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</si>
  <si>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</si>
  <si>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</si>
  <si>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</si>
  <si>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</si>
  <si>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</si>
  <si>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</si>
  <si>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</si>
  <si>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</si>
  <si>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</si>
  <si>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</si>
  <si>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</si>
  <si>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</si>
  <si>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</si>
  <si>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</si>
  <si>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</si>
  <si>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</si>
  <si>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</si>
  <si>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</si>
  <si>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</si>
  <si>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</si>
  <si>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</si>
  <si>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</si>
  <si>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</si>
  <si>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</si>
  <si>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</si>
  <si>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</si>
  <si>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</si>
  <si>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</si>
  <si>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</si>
  <si>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</si>
  <si>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</si>
  <si>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</si>
  <si>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</si>
  <si>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 ATG 309</t>
  </si>
  <si>
    <t>BAKİYE</t>
  </si>
  <si>
    <t>FİKRİ TUNCAY</t>
  </si>
  <si>
    <t>BAYRAMLAR İNŞAAT</t>
  </si>
  <si>
    <t>PARA</t>
  </si>
  <si>
    <t xml:space="preserve">ERZİNCAN-AĞRI SEFERİ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</si>
</sst>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3" fontId="0" fillId="0" borderId="2" xfId="0" applyNumberFormat="1" applyBorder="1"/>
    <xf numFmtId="3" fontId="1" fillId="0" borderId="2" xfId="0" applyNumberFormat="1" applyFont="1" applyBorder="1"/>
    <xf numFmtId="4" fontId="0" fillId="0" borderId="2" xfId="0" applyNumberFormat="1" applyBorder="1"/>
    <xf numFmtId="4" fontId="1" fillId="0" borderId="2" xfId="0" applyNumberFormat="1" applyFont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8" sqref="G18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70" t="s">
        <v>35</v>
      </c>
      <c r="C2" s="71"/>
      <c r="D2" s="2" t="s">
        <v>2</v>
      </c>
      <c r="E2" s="72" t="s">
        <v>41</v>
      </c>
      <c r="F2" s="72"/>
      <c r="G2" s="72"/>
      <c r="H2" s="72"/>
      <c r="I2" s="72"/>
      <c r="J2" s="72"/>
      <c r="K2" s="3" t="s">
        <v>3</v>
      </c>
      <c r="L2" s="4">
        <f ca="1">TODAY()</f>
        <v>45525</v>
      </c>
      <c r="M2" s="1"/>
      <c r="N2" s="1"/>
      <c r="O2" s="1"/>
      <c r="P2" s="1"/>
      <c r="Q2" s="1"/>
      <c r="R2" s="1"/>
    </row>
    <row r="3" spans="1:27" x14ac:dyDescent="0.25">
      <c r="A3" s="66" t="s">
        <v>4</v>
      </c>
      <c r="B3" s="66"/>
      <c r="C3" s="66"/>
      <c r="D3" s="66"/>
      <c r="E3" s="66"/>
      <c r="F3" s="6"/>
      <c r="G3" s="66" t="s">
        <v>5</v>
      </c>
      <c r="H3" s="66"/>
      <c r="I3" s="66"/>
      <c r="J3" s="66"/>
      <c r="K3" s="66"/>
      <c r="L3" s="66"/>
      <c r="M3" s="1"/>
      <c r="N3" s="1"/>
      <c r="O3" s="1"/>
      <c r="P3" s="1"/>
      <c r="Q3" s="1"/>
      <c r="R3" s="1"/>
    </row>
    <row r="4" spans="1:27" x14ac:dyDescent="0.25">
      <c r="A4" s="67" t="s">
        <v>6</v>
      </c>
      <c r="B4" s="68"/>
      <c r="C4" s="7" t="s">
        <v>7</v>
      </c>
      <c r="D4" s="7" t="s">
        <v>8</v>
      </c>
      <c r="E4" s="7" t="s">
        <v>37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4" t="s">
        <v>38</v>
      </c>
      <c r="B5" s="65"/>
      <c r="C5" s="48">
        <v>45520</v>
      </c>
      <c r="D5" s="11"/>
      <c r="E5" s="12">
        <v>75044</v>
      </c>
      <c r="F5" s="1"/>
      <c r="G5" s="13" t="str">
        <f t="shared" ref="G5" si="0">IF(A5="","",(A5))</f>
        <v>FİKRİ TUNCAY</v>
      </c>
      <c r="H5" s="12"/>
      <c r="I5" s="12"/>
      <c r="J5" s="12"/>
      <c r="K5" s="12">
        <f>IF(G5="","",SUM(E5-H5-I5-J5))</f>
        <v>75044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81</v>
      </c>
      <c r="T5" s="43"/>
      <c r="U5" s="43"/>
      <c r="V5" s="43"/>
      <c r="W5" s="43"/>
      <c r="X5" s="43"/>
      <c r="Y5" s="44"/>
      <c r="Z5" s="36"/>
      <c r="AA5" s="47">
        <f>SUM(P5:Y5)*N5</f>
        <v>76200</v>
      </c>
    </row>
    <row r="6" spans="1:27" ht="15" customHeight="1" x14ac:dyDescent="0.35">
      <c r="A6" s="64" t="s">
        <v>39</v>
      </c>
      <c r="B6" s="65"/>
      <c r="C6" s="48">
        <v>45521</v>
      </c>
      <c r="D6" s="11"/>
      <c r="E6" s="12">
        <v>146415</v>
      </c>
      <c r="F6" s="1"/>
      <c r="G6" s="13" t="str">
        <f>IF(A6="","",(A6))</f>
        <v>BAYRAMLAR İNŞAAT</v>
      </c>
      <c r="H6" s="12">
        <v>80000</v>
      </c>
      <c r="I6" s="12"/>
      <c r="J6" s="12"/>
      <c r="K6" s="12">
        <f t="shared" ref="K6:K19" si="1">IF(G6="","",SUM(E6-H6-I6-J6))</f>
        <v>66415</v>
      </c>
      <c r="L6" s="11"/>
      <c r="M6" s="1"/>
      <c r="N6" s="46">
        <v>100</v>
      </c>
      <c r="O6" s="35"/>
      <c r="P6" s="42"/>
      <c r="Q6" s="43"/>
      <c r="R6" s="43"/>
      <c r="S6" s="43">
        <v>28</v>
      </c>
      <c r="T6" s="43"/>
      <c r="U6" s="43"/>
      <c r="V6" s="43"/>
      <c r="W6" s="43"/>
      <c r="X6" s="43"/>
      <c r="Y6" s="44"/>
      <c r="Z6" s="36"/>
      <c r="AA6" s="47">
        <f t="shared" ref="AA6:AA10" si="2">SUM(P6:Y6)*N6</f>
        <v>2800</v>
      </c>
    </row>
    <row r="7" spans="1:27" ht="15" customHeight="1" x14ac:dyDescent="0.35">
      <c r="A7" s="64"/>
      <c r="B7" s="65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>
        <v>11</v>
      </c>
      <c r="T7" s="43"/>
      <c r="U7" s="43"/>
      <c r="V7" s="43"/>
      <c r="W7" s="43"/>
      <c r="X7" s="43"/>
      <c r="Y7" s="44"/>
      <c r="Z7" s="36"/>
      <c r="AA7" s="47">
        <f t="shared" si="2"/>
        <v>550</v>
      </c>
    </row>
    <row r="8" spans="1:27" ht="15" customHeight="1" x14ac:dyDescent="0.35">
      <c r="A8" s="64"/>
      <c r="B8" s="65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4"/>
      <c r="B9" s="65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4"/>
      <c r="B10" s="65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4"/>
      <c r="B11" s="65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4"/>
      <c r="B12" s="65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79550</v>
      </c>
    </row>
    <row r="13" spans="1:27" x14ac:dyDescent="0.25">
      <c r="A13" s="64"/>
      <c r="B13" s="65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4"/>
      <c r="B14" s="65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4"/>
      <c r="B15" s="65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4"/>
      <c r="B16" s="65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4"/>
      <c r="B17" s="65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4"/>
      <c r="B18" s="65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4"/>
      <c r="B19" s="65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4"/>
      <c r="B20" s="65"/>
      <c r="C20" s="10"/>
      <c r="D20" s="11"/>
      <c r="E20" s="11"/>
      <c r="F20" s="1"/>
      <c r="G20" s="14" t="s">
        <v>15</v>
      </c>
      <c r="H20" s="15">
        <v>13000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4"/>
      <c r="B21" s="6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36</v>
      </c>
      <c r="C22" s="27"/>
      <c r="D22" s="16" t="s">
        <v>16</v>
      </c>
      <c r="E22" s="17">
        <f>SUM(E5:E21)</f>
        <v>221459</v>
      </c>
      <c r="F22" s="1"/>
      <c r="G22" s="16" t="s">
        <v>16</v>
      </c>
      <c r="H22" s="17">
        <f>SUM(H5:H21)</f>
        <v>93000</v>
      </c>
      <c r="I22" s="17">
        <f>SUM(I5:I21)</f>
        <v>0</v>
      </c>
      <c r="J22" s="17">
        <f>SUM(J5:J21)</f>
        <v>0</v>
      </c>
      <c r="K22" s="17">
        <f>SUM(K5:K21)</f>
        <v>141459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6" t="s">
        <v>9</v>
      </c>
      <c r="B24" s="66"/>
      <c r="C24" s="5" t="s">
        <v>17</v>
      </c>
      <c r="D24" s="5" t="s">
        <v>18</v>
      </c>
      <c r="E24" s="5" t="s">
        <v>19</v>
      </c>
      <c r="F24" s="1"/>
      <c r="G24" s="66" t="s">
        <v>20</v>
      </c>
      <c r="H24" s="66"/>
      <c r="I24" s="66"/>
      <c r="J24" s="66"/>
      <c r="K24" s="66"/>
      <c r="L24" s="1"/>
      <c r="M24" s="1"/>
      <c r="N24" s="1"/>
      <c r="O24" s="1"/>
      <c r="P24" s="1"/>
      <c r="Q24" s="1"/>
      <c r="R24" s="1"/>
    </row>
    <row r="25" spans="1:18" x14ac:dyDescent="0.25">
      <c r="A25" s="59" t="s">
        <v>21</v>
      </c>
      <c r="B25" s="59"/>
      <c r="C25" s="18">
        <v>435583</v>
      </c>
      <c r="D25" s="18">
        <v>438078</v>
      </c>
      <c r="E25" s="19">
        <f>IF(C25="","",SUM(D25-C25))</f>
        <v>2495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9" t="s">
        <v>24</v>
      </c>
      <c r="B26" s="59"/>
      <c r="C26" s="20">
        <v>12627.76</v>
      </c>
      <c r="D26" s="21"/>
      <c r="E26" s="20">
        <f>IF(C26="","",SUM(C26/E25))</f>
        <v>5.061226452905812</v>
      </c>
      <c r="F26" s="1"/>
      <c r="G26" s="11" t="s">
        <v>25</v>
      </c>
      <c r="H26" s="12">
        <v>12627.76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9" t="s">
        <v>26</v>
      </c>
      <c r="B27" s="59"/>
      <c r="C27" s="20">
        <f>H26+H27</f>
        <v>13452.76</v>
      </c>
      <c r="D27" s="21"/>
      <c r="E27" s="22">
        <f>SUM(C27/E22)</f>
        <v>6.0746052316681641E-2</v>
      </c>
      <c r="F27" s="1"/>
      <c r="G27" s="11" t="s">
        <v>27</v>
      </c>
      <c r="H27" s="12">
        <v>825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4"/>
      <c r="B30" s="5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4"/>
      <c r="B31" s="5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4"/>
      <c r="B32" s="5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4"/>
      <c r="B33" s="55"/>
      <c r="C33" s="12"/>
      <c r="D33" s="1"/>
      <c r="E33" s="1"/>
      <c r="F33" s="1"/>
      <c r="G33" s="16" t="s">
        <v>16</v>
      </c>
      <c r="H33" s="17">
        <f>IF(H22="","",SUM(H26:H32))</f>
        <v>13452.76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6" t="s">
        <v>16</v>
      </c>
      <c r="B34" s="5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8" t="s">
        <v>29</v>
      </c>
      <c r="B36" s="58"/>
      <c r="C36" s="15">
        <f>SUM(H36+C34)</f>
        <v>79547.240000000005</v>
      </c>
      <c r="D36" s="1"/>
      <c r="E36" s="1"/>
      <c r="F36" s="1"/>
      <c r="G36" s="26" t="s">
        <v>30</v>
      </c>
      <c r="H36" s="15">
        <f>IF(H33="","",SUM(H22-H33))</f>
        <v>79547.240000000005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60" t="s">
        <v>35</v>
      </c>
      <c r="B38" s="60"/>
      <c r="C38" s="1"/>
      <c r="D38" s="1"/>
      <c r="E38" s="1"/>
      <c r="F38" s="1"/>
      <c r="G38" s="1"/>
      <c r="H38" s="1"/>
      <c r="I38" s="1"/>
      <c r="J38" s="1"/>
      <c r="K38" s="53" t="s">
        <v>31</v>
      </c>
      <c r="L38" s="53"/>
      <c r="M38" s="1"/>
      <c r="N38" s="1"/>
      <c r="O38" s="1"/>
      <c r="P38" s="1"/>
      <c r="Q38" s="1"/>
      <c r="R38" s="1"/>
    </row>
    <row r="39" spans="1:18" x14ac:dyDescent="0.25">
      <c r="A39" s="53" t="s">
        <v>32</v>
      </c>
      <c r="B39" s="53"/>
      <c r="C39" s="1"/>
      <c r="D39" s="1"/>
      <c r="E39" s="1"/>
      <c r="F39" s="1"/>
      <c r="G39" s="1"/>
      <c r="H39" s="1"/>
      <c r="I39" s="1"/>
      <c r="J39" s="1"/>
      <c r="K39" s="53" t="s">
        <v>33</v>
      </c>
      <c r="L39" s="53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BBCBD-558E-4D67-9F42-141035012356}">
  <dimension ref="E12:H23"/>
  <sheetViews>
    <sheetView workbookViewId="0">
      <selection activeCell="F22" sqref="F22"/>
    </sheetView>
  </sheetViews>
  <sheetFormatPr defaultRowHeight="15" x14ac:dyDescent="0.25"/>
  <sheetData>
    <row r="12" spans="5:8" x14ac:dyDescent="0.25">
      <c r="E12" s="11" t="s">
        <v>27</v>
      </c>
      <c r="F12" s="11" t="s">
        <v>25</v>
      </c>
      <c r="G12" s="11"/>
      <c r="H12" s="11" t="s">
        <v>40</v>
      </c>
    </row>
    <row r="13" spans="5:8" x14ac:dyDescent="0.25">
      <c r="E13" s="51">
        <v>80</v>
      </c>
      <c r="F13" s="51">
        <v>600</v>
      </c>
      <c r="G13" s="49"/>
      <c r="H13" s="49">
        <v>20000</v>
      </c>
    </row>
    <row r="14" spans="5:8" x14ac:dyDescent="0.25">
      <c r="E14" s="51">
        <v>170</v>
      </c>
      <c r="F14" s="51">
        <v>2020.26</v>
      </c>
      <c r="G14" s="49"/>
      <c r="H14" s="49">
        <v>20000</v>
      </c>
    </row>
    <row r="15" spans="5:8" x14ac:dyDescent="0.25">
      <c r="E15" s="51">
        <v>350</v>
      </c>
      <c r="F15" s="51">
        <v>1500.15</v>
      </c>
      <c r="G15" s="49"/>
      <c r="H15" s="49">
        <v>20000</v>
      </c>
    </row>
    <row r="16" spans="5:8" x14ac:dyDescent="0.25">
      <c r="E16" s="51">
        <v>130</v>
      </c>
      <c r="F16" s="51">
        <v>500</v>
      </c>
      <c r="G16" s="49"/>
      <c r="H16" s="49">
        <v>19550</v>
      </c>
    </row>
    <row r="17" spans="5:8" x14ac:dyDescent="0.25">
      <c r="E17" s="51">
        <v>65</v>
      </c>
      <c r="F17" s="51">
        <v>1997.06</v>
      </c>
      <c r="G17" s="49"/>
      <c r="H17" s="50"/>
    </row>
    <row r="18" spans="5:8" x14ac:dyDescent="0.25">
      <c r="E18" s="51">
        <v>30</v>
      </c>
      <c r="F18" s="51">
        <v>1910</v>
      </c>
      <c r="G18" s="49"/>
      <c r="H18" s="49"/>
    </row>
    <row r="19" spans="5:8" x14ac:dyDescent="0.25">
      <c r="E19" s="51"/>
      <c r="F19" s="51">
        <v>1349.46</v>
      </c>
      <c r="G19" s="49"/>
      <c r="H19" s="49"/>
    </row>
    <row r="20" spans="5:8" x14ac:dyDescent="0.25">
      <c r="E20" s="51"/>
      <c r="F20" s="51">
        <v>1800.25</v>
      </c>
      <c r="G20" s="49"/>
      <c r="H20" s="49"/>
    </row>
    <row r="21" spans="5:8" x14ac:dyDescent="0.25">
      <c r="E21" s="51"/>
      <c r="F21" s="51">
        <v>950.58</v>
      </c>
      <c r="G21" s="49"/>
      <c r="H21" s="49"/>
    </row>
    <row r="22" spans="5:8" x14ac:dyDescent="0.25">
      <c r="E22" s="52">
        <f>SUM(E13:E21)</f>
        <v>825</v>
      </c>
      <c r="F22" s="52">
        <f>SUM(F13:F21)</f>
        <v>12627.76</v>
      </c>
      <c r="G22" s="49"/>
      <c r="H22" s="50">
        <f>SUM(H13:H21)</f>
        <v>79550</v>
      </c>
    </row>
    <row r="23" spans="5:8" x14ac:dyDescent="0.25">
      <c r="E23" s="11"/>
      <c r="F23" s="11"/>
      <c r="G23" s="11"/>
      <c r="H23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BOŞ</vt:lpstr>
      <vt:lpstr>Sayfa2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2024-08-21T10:02:27Z</cp:lastPrinted>
  <dcterms:created xsi:type="dcterms:W3CDTF">2022-08-24T05:29:34Z</dcterms:created>
  <dcterms:modified xsi:type="dcterms:W3CDTF">2024-08-21T10:46:27Z</dcterms:modified>
</cp:coreProperties>
</file>